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1\"/>
    </mc:Choice>
  </mc:AlternateContent>
  <xr:revisionPtr revIDLastSave="0" documentId="8_{141A8A9F-6A02-4A30-8044-15F45A7F8F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er SUBS" sheetId="1" r:id="rId1"/>
  </sheets>
  <definedNames>
    <definedName name="_xlnm._FilterDatabase" localSheetId="0" hidden="1">'Springer SUBS'!$A$2:$D$75</definedName>
    <definedName name="_xlnm.Print_Area" localSheetId="0">'Springer SUBS'!$A$1:$D$6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<sst xmlns="http://schemas.openxmlformats.org/spreadsheetml/2006/main" count="224" uniqueCount="169">
  <si>
    <t>Journal Title</t>
  </si>
  <si>
    <t>Main Discipline</t>
  </si>
  <si>
    <t>Journal Homepage URL</t>
  </si>
  <si>
    <t>eISSN</t>
  </si>
  <si>
    <t>Life Sciences</t>
  </si>
  <si>
    <t>Mathematics</t>
  </si>
  <si>
    <t>Physics</t>
  </si>
  <si>
    <t>Biomedicine</t>
  </si>
  <si>
    <t>Earth Sciences</t>
  </si>
  <si>
    <t>Engineering</t>
  </si>
  <si>
    <t>Chinesische Medizin / Chinese Medicine</t>
  </si>
  <si>
    <t>Medicine &amp; Public Health</t>
  </si>
  <si>
    <t>2196-5668</t>
  </si>
  <si>
    <t>Dentistry</t>
  </si>
  <si>
    <t>Heilberufe</t>
  </si>
  <si>
    <t>1867-1535</t>
  </si>
  <si>
    <t>HNO Nachrichten</t>
  </si>
  <si>
    <t>2198-6533</t>
  </si>
  <si>
    <t>Uro-News</t>
  </si>
  <si>
    <t>2196-5676</t>
  </si>
  <si>
    <t>Economics</t>
  </si>
  <si>
    <t>Statistics</t>
  </si>
  <si>
    <t>Chemistry</t>
  </si>
  <si>
    <t>Materials Science</t>
  </si>
  <si>
    <t>Psychology</t>
  </si>
  <si>
    <t>Schmerzmedizin</t>
  </si>
  <si>
    <t>2364-1010</t>
  </si>
  <si>
    <t>Education</t>
  </si>
  <si>
    <t>Social Sciences</t>
  </si>
  <si>
    <t>Annals of the Institute of Statistical Mathematics</t>
  </si>
  <si>
    <t>1572-9052</t>
  </si>
  <si>
    <t>Astrophysics</t>
  </si>
  <si>
    <t>1573-8191</t>
  </si>
  <si>
    <t>Atomic Energy</t>
  </si>
  <si>
    <t>1573-8205</t>
  </si>
  <si>
    <t>Bulletin of Experimental Biology and Medicine</t>
  </si>
  <si>
    <t>1573-8221</t>
  </si>
  <si>
    <t>Biomedical Engineering</t>
  </si>
  <si>
    <t>1573-8256</t>
  </si>
  <si>
    <t>Chemistry and Technology of Fuels and Oils</t>
  </si>
  <si>
    <t>1573-8310</t>
  </si>
  <si>
    <t>Chemical and Petroleum Engineering</t>
  </si>
  <si>
    <t>1573-8329</t>
  </si>
  <si>
    <t>Chemistry of Natural Compounds</t>
  </si>
  <si>
    <t>1573-8388</t>
  </si>
  <si>
    <t>Political Science and International Relations</t>
  </si>
  <si>
    <t>Fibre Chemistry</t>
  </si>
  <si>
    <t>1573-8493</t>
  </si>
  <si>
    <t>Glass and Ceramics</t>
  </si>
  <si>
    <t>1573-8515</t>
  </si>
  <si>
    <t>Power Technology and Engineering</t>
  </si>
  <si>
    <t>Energy</t>
  </si>
  <si>
    <t>1570-1468</t>
  </si>
  <si>
    <t>Journal of Applied Spectroscopy</t>
  </si>
  <si>
    <t>1573-8647</t>
  </si>
  <si>
    <t>Journal of Engineering Physics and Thermophysics</t>
  </si>
  <si>
    <t>1573-871X</t>
  </si>
  <si>
    <t>1573-885X</t>
  </si>
  <si>
    <t>Metallurgist</t>
  </si>
  <si>
    <t>1573-8892</t>
  </si>
  <si>
    <t>Measurement Techniques</t>
  </si>
  <si>
    <t>1573-8906</t>
  </si>
  <si>
    <t>Mechanics of Composite Materials</t>
  </si>
  <si>
    <t>1573-8922</t>
  </si>
  <si>
    <t>Metal Science and Heat Treatment</t>
  </si>
  <si>
    <t>1573-8973</t>
  </si>
  <si>
    <t>Pharmaceutical Chemistry Journal</t>
  </si>
  <si>
    <t>Pharmacy</t>
  </si>
  <si>
    <t>1573-9031</t>
  </si>
  <si>
    <t>Radiophysics and Quantum Electronics</t>
  </si>
  <si>
    <t>1573-9120</t>
  </si>
  <si>
    <t>Refractories and Industrial Ceramics</t>
  </si>
  <si>
    <t>1573-9139</t>
  </si>
  <si>
    <t>Russian Chemical Bulletin</t>
  </si>
  <si>
    <t>1573-9171</t>
  </si>
  <si>
    <t>Soil Mechanics and Foundation Engineering</t>
  </si>
  <si>
    <t>1573-9279</t>
  </si>
  <si>
    <t>The American Journal of Psychoanalysis</t>
  </si>
  <si>
    <t>1573-6741</t>
  </si>
  <si>
    <t>Theoretical and Experimental Chemistry</t>
  </si>
  <si>
    <t>1573-935X</t>
  </si>
  <si>
    <t>CME</t>
  </si>
  <si>
    <t>1614-3744</t>
  </si>
  <si>
    <t>Frontiers of Mathematics</t>
  </si>
  <si>
    <t>2731-8656</t>
  </si>
  <si>
    <t>Japanese Journal of Mathematics</t>
  </si>
  <si>
    <t>1861-3624</t>
  </si>
  <si>
    <t>Best Practice Onkologie</t>
  </si>
  <si>
    <t>1862-8559</t>
  </si>
  <si>
    <t>Bulletin of Materials Science</t>
  </si>
  <si>
    <t>0973-7669</t>
  </si>
  <si>
    <t>Journal of Astrophysics and Astronomy</t>
  </si>
  <si>
    <t>0973-7758</t>
  </si>
  <si>
    <t>Journal of Biosciences</t>
  </si>
  <si>
    <t>0973-7138</t>
  </si>
  <si>
    <t>Journal of Chemical Sciences</t>
  </si>
  <si>
    <t>0973-7103</t>
  </si>
  <si>
    <t>Journal of Earth System Science</t>
  </si>
  <si>
    <t>0973-774X</t>
  </si>
  <si>
    <t>Journal of Genetics</t>
  </si>
  <si>
    <t>0973-7731</t>
  </si>
  <si>
    <t>Pramana</t>
  </si>
  <si>
    <t>0973-7111</t>
  </si>
  <si>
    <t>Proceedings - Mathematical Sciences</t>
  </si>
  <si>
    <t>0973-7685</t>
  </si>
  <si>
    <t>Resonance</t>
  </si>
  <si>
    <t>0973-712X</t>
  </si>
  <si>
    <t>Sādhanā</t>
  </si>
  <si>
    <t>0973-7677</t>
  </si>
  <si>
    <t>Journal of Mechanical Science and Technology</t>
  </si>
  <si>
    <t>1976-3824</t>
  </si>
  <si>
    <t>Forum</t>
  </si>
  <si>
    <t>2190-9784</t>
  </si>
  <si>
    <t>International Journal of Control, Automation and Systems</t>
  </si>
  <si>
    <t>2005-4092</t>
  </si>
  <si>
    <t>ästhetische dermatologie &amp; kosmetologie</t>
  </si>
  <si>
    <t>2198-6517</t>
  </si>
  <si>
    <t>Indian Journal of Pure and Applied Mathematics</t>
  </si>
  <si>
    <t>0975-7465</t>
  </si>
  <si>
    <t>Die junge Zahnmedizin</t>
  </si>
  <si>
    <t>2731-9024</t>
  </si>
  <si>
    <t>Orthopädie &amp; Rheuma</t>
  </si>
  <si>
    <t>2196-5684</t>
  </si>
  <si>
    <t>InFo Hämatologie + Onkologie</t>
  </si>
  <si>
    <t>2662-1762</t>
  </si>
  <si>
    <t>InFo Neurologie + Psychiatrie</t>
  </si>
  <si>
    <t>2195-5166</t>
  </si>
  <si>
    <t>MMW - Fortschritte der Medizin</t>
  </si>
  <si>
    <t>1613-3560</t>
  </si>
  <si>
    <t>Allergo Journal</t>
  </si>
  <si>
    <t>2195-6405</t>
  </si>
  <si>
    <t>Akupunktur &amp; Aurikulomedizin</t>
  </si>
  <si>
    <t>2196-6400</t>
  </si>
  <si>
    <t>hautnah dermatologie</t>
  </si>
  <si>
    <t>2196-6451</t>
  </si>
  <si>
    <t>Gynäkologie + Geburtshilfe</t>
  </si>
  <si>
    <t>2196-6435</t>
  </si>
  <si>
    <t>Pädiatrie</t>
  </si>
  <si>
    <t>2196-6443</t>
  </si>
  <si>
    <t>Im Fokus Onkologie</t>
  </si>
  <si>
    <t>2192-5674</t>
  </si>
  <si>
    <t>CardioVasc</t>
  </si>
  <si>
    <t>1618-3851</t>
  </si>
  <si>
    <t>Pneumo News</t>
  </si>
  <si>
    <t>2199-3866</t>
  </si>
  <si>
    <t>Info Diabetologie</t>
  </si>
  <si>
    <t>2196-6362</t>
  </si>
  <si>
    <t>Gastro-News</t>
  </si>
  <si>
    <t>2520-8667</t>
  </si>
  <si>
    <t>DNP – Die Neurologie &amp; Psychiatrie</t>
  </si>
  <si>
    <t>2731-8176</t>
  </si>
  <si>
    <t>Science, Humanities and Social Sciences, multidisciplinary</t>
  </si>
  <si>
    <t>Reactions Weekly</t>
  </si>
  <si>
    <t>1179-2051</t>
  </si>
  <si>
    <t>Journal of International Relations and Development</t>
  </si>
  <si>
    <t>1581-1980</t>
  </si>
  <si>
    <t>Development</t>
  </si>
  <si>
    <t>1461-7072</t>
  </si>
  <si>
    <t>IMF Economic Review</t>
  </si>
  <si>
    <t>2041-417X</t>
  </si>
  <si>
    <t>Pflegezeitschrift</t>
  </si>
  <si>
    <t>2520-1816</t>
  </si>
  <si>
    <t>Proceedings of the Indian National Science Academy</t>
  </si>
  <si>
    <t>2454-9983</t>
  </si>
  <si>
    <t>Indian Journal of History of Science</t>
  </si>
  <si>
    <t>2454-9991</t>
  </si>
  <si>
    <t>Hebammen Wissen</t>
  </si>
  <si>
    <t>2730-7255</t>
  </si>
  <si>
    <t>Last updated: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</si>
</sst>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workbookViewId="0">
      <pane ySplit="2" topLeftCell="A3" activePane="bottomLeft" state="frozen"/>
      <selection pane="bottomLeft" activeCell="E14" sqref="E14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</cols>
  <sheetData>
    <row r="1" spans="1:4" ht="12.75" customHeight="1" x14ac:dyDescent="0.3">
      <c r="A1" s="1" t="s">
        <v>168</v>
      </c>
    </row>
    <row r="2" spans="1:4" ht="25.05" customHeight="1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4" ht="12.75" customHeight="1" x14ac:dyDescent="0.3">
      <c r="A3" s="2" t="s">
        <v>10</v>
      </c>
      <c r="B3" s="2" t="s">
        <v>11</v>
      </c>
      <c r="C3" s="3" t="str">
        <f>HYPERLINK("https://springer.com/52")</f>
        <v>https://springer.com/52</v>
      </c>
      <c r="D3" s="2" t="s">
        <v>12</v>
      </c>
    </row>
    <row r="4" spans="1:4" ht="12.75" customHeight="1" x14ac:dyDescent="0.3">
      <c r="A4" s="2" t="s">
        <v>14</v>
      </c>
      <c r="B4" s="2" t="s">
        <v>11</v>
      </c>
      <c r="C4" s="3" t="str">
        <f>HYPERLINK("https://springer.com/58")</f>
        <v>https://springer.com/58</v>
      </c>
      <c r="D4" s="2" t="s">
        <v>15</v>
      </c>
    </row>
    <row r="5" spans="1:4" ht="12.75" customHeight="1" x14ac:dyDescent="0.3">
      <c r="A5" s="2" t="s">
        <v>16</v>
      </c>
      <c r="B5" s="2" t="s">
        <v>11</v>
      </c>
      <c r="C5" s="3" t="str">
        <f>HYPERLINK("https://springer.com/60")</f>
        <v>https://springer.com/60</v>
      </c>
      <c r="D5" s="2" t="s">
        <v>17</v>
      </c>
    </row>
    <row r="6" spans="1:4" ht="12.75" customHeight="1" x14ac:dyDescent="0.3">
      <c r="A6" s="2" t="s">
        <v>18</v>
      </c>
      <c r="B6" s="2" t="s">
        <v>11</v>
      </c>
      <c r="C6" s="3" t="str">
        <f>HYPERLINK("https://springer.com/92")</f>
        <v>https://springer.com/92</v>
      </c>
      <c r="D6" s="2" t="s">
        <v>19</v>
      </c>
    </row>
    <row r="7" spans="1:4" ht="12.75" customHeight="1" x14ac:dyDescent="0.3">
      <c r="A7" s="2" t="s">
        <v>25</v>
      </c>
      <c r="B7" s="2" t="s">
        <v>11</v>
      </c>
      <c r="C7" s="3" t="str">
        <f>HYPERLINK("https://springer.com/940")</f>
        <v>https://springer.com/940</v>
      </c>
      <c r="D7" s="2" t="s">
        <v>26</v>
      </c>
    </row>
    <row r="8" spans="1:4" ht="12.75" customHeight="1" x14ac:dyDescent="0.3">
      <c r="A8" s="2" t="s">
        <v>29</v>
      </c>
      <c r="B8" s="2" t="s">
        <v>21</v>
      </c>
      <c r="C8" s="3" t="str">
        <f>HYPERLINK("https://springer.com/10463")</f>
        <v>https://springer.com/10463</v>
      </c>
      <c r="D8" s="2" t="s">
        <v>30</v>
      </c>
    </row>
    <row r="9" spans="1:4" ht="12.75" customHeight="1" x14ac:dyDescent="0.3">
      <c r="A9" s="2" t="s">
        <v>31</v>
      </c>
      <c r="B9" s="2" t="s">
        <v>6</v>
      </c>
      <c r="C9" s="3" t="str">
        <f>HYPERLINK("https://springer.com/10511")</f>
        <v>https://springer.com/10511</v>
      </c>
      <c r="D9" s="2" t="s">
        <v>32</v>
      </c>
    </row>
    <row r="10" spans="1:4" ht="12.75" customHeight="1" x14ac:dyDescent="0.3">
      <c r="A10" s="2" t="s">
        <v>33</v>
      </c>
      <c r="B10" s="2" t="s">
        <v>6</v>
      </c>
      <c r="C10" s="3" t="str">
        <f>HYPERLINK("https://springer.com/10512")</f>
        <v>https://springer.com/10512</v>
      </c>
      <c r="D10" s="2" t="s">
        <v>34</v>
      </c>
    </row>
    <row r="11" spans="1:4" ht="12.75" customHeight="1" x14ac:dyDescent="0.3">
      <c r="A11" s="2" t="s">
        <v>35</v>
      </c>
      <c r="B11" s="2" t="s">
        <v>7</v>
      </c>
      <c r="C11" s="3" t="str">
        <f>HYPERLINK("https://springer.com/10517")</f>
        <v>https://springer.com/10517</v>
      </c>
      <c r="D11" s="2" t="s">
        <v>36</v>
      </c>
    </row>
    <row r="12" spans="1:4" ht="12.75" customHeight="1" x14ac:dyDescent="0.3">
      <c r="A12" s="2" t="s">
        <v>37</v>
      </c>
      <c r="B12" s="2" t="s">
        <v>7</v>
      </c>
      <c r="C12" s="3" t="str">
        <f>HYPERLINK("https://springer.com/10527")</f>
        <v>https://springer.com/10527</v>
      </c>
      <c r="D12" s="2" t="s">
        <v>38</v>
      </c>
    </row>
    <row r="13" spans="1:4" ht="12.75" customHeight="1" x14ac:dyDescent="0.3">
      <c r="A13" s="2" t="s">
        <v>39</v>
      </c>
      <c r="B13" s="2" t="s">
        <v>22</v>
      </c>
      <c r="C13" s="3" t="str">
        <f>HYPERLINK("https://springer.com/10553")</f>
        <v>https://springer.com/10553</v>
      </c>
      <c r="D13" s="2" t="s">
        <v>40</v>
      </c>
    </row>
    <row r="14" spans="1:4" ht="12.75" customHeight="1" x14ac:dyDescent="0.3">
      <c r="A14" s="2" t="s">
        <v>41</v>
      </c>
      <c r="B14" s="2" t="s">
        <v>22</v>
      </c>
      <c r="C14" s="3" t="str">
        <f>HYPERLINK("https://springer.com/10556")</f>
        <v>https://springer.com/10556</v>
      </c>
      <c r="D14" s="2" t="s">
        <v>42</v>
      </c>
    </row>
    <row r="15" spans="1:4" ht="12.75" customHeight="1" x14ac:dyDescent="0.3">
      <c r="A15" s="2" t="s">
        <v>43</v>
      </c>
      <c r="B15" s="2" t="s">
        <v>22</v>
      </c>
      <c r="C15" s="3" t="str">
        <f>HYPERLINK("https://springer.com/10600")</f>
        <v>https://springer.com/10600</v>
      </c>
      <c r="D15" s="2" t="s">
        <v>44</v>
      </c>
    </row>
    <row r="16" spans="1:4" ht="12.75" customHeight="1" x14ac:dyDescent="0.3">
      <c r="A16" s="2" t="s">
        <v>46</v>
      </c>
      <c r="B16" s="2" t="s">
        <v>22</v>
      </c>
      <c r="C16" s="3" t="str">
        <f>HYPERLINK("https://springer.com/10692")</f>
        <v>https://springer.com/10692</v>
      </c>
      <c r="D16" s="2" t="s">
        <v>47</v>
      </c>
    </row>
    <row r="17" spans="1:4" ht="12.75" customHeight="1" x14ac:dyDescent="0.3">
      <c r="A17" s="2" t="s">
        <v>48</v>
      </c>
      <c r="B17" s="2" t="s">
        <v>23</v>
      </c>
      <c r="C17" s="3" t="str">
        <f>HYPERLINK("https://springer.com/10717")</f>
        <v>https://springer.com/10717</v>
      </c>
      <c r="D17" s="2" t="s">
        <v>49</v>
      </c>
    </row>
    <row r="18" spans="1:4" ht="12.75" customHeight="1" x14ac:dyDescent="0.3">
      <c r="A18" s="2" t="s">
        <v>50</v>
      </c>
      <c r="B18" s="2" t="s">
        <v>51</v>
      </c>
      <c r="C18" s="3" t="str">
        <f>HYPERLINK("https://springer.com/10749")</f>
        <v>https://springer.com/10749</v>
      </c>
      <c r="D18" s="2" t="s">
        <v>52</v>
      </c>
    </row>
    <row r="19" spans="1:4" ht="12.75" customHeight="1" x14ac:dyDescent="0.3">
      <c r="A19" s="2" t="s">
        <v>53</v>
      </c>
      <c r="B19" s="2" t="s">
        <v>6</v>
      </c>
      <c r="C19" s="3" t="str">
        <f>HYPERLINK("https://springer.com/10812")</f>
        <v>https://springer.com/10812</v>
      </c>
      <c r="D19" s="2" t="s">
        <v>54</v>
      </c>
    </row>
    <row r="20" spans="1:4" ht="12.75" customHeight="1" x14ac:dyDescent="0.3">
      <c r="A20" s="2" t="s">
        <v>55</v>
      </c>
      <c r="B20" s="2" t="s">
        <v>9</v>
      </c>
      <c r="C20" s="3" t="str">
        <f>HYPERLINK("https://springer.com/10891")</f>
        <v>https://springer.com/10891</v>
      </c>
      <c r="D20" s="2" t="s">
        <v>56</v>
      </c>
    </row>
    <row r="21" spans="1:4" ht="12.75" customHeight="1" x14ac:dyDescent="0.3">
      <c r="A21" s="2" t="s">
        <v>23</v>
      </c>
      <c r="B21" s="2" t="s">
        <v>23</v>
      </c>
      <c r="C21" s="3" t="str">
        <f>HYPERLINK("https://springer.com/11003")</f>
        <v>https://springer.com/11003</v>
      </c>
      <c r="D21" s="2" t="s">
        <v>57</v>
      </c>
    </row>
    <row r="22" spans="1:4" ht="12.75" customHeight="1" x14ac:dyDescent="0.3">
      <c r="A22" s="2" t="s">
        <v>58</v>
      </c>
      <c r="B22" s="2" t="s">
        <v>23</v>
      </c>
      <c r="C22" s="3" t="str">
        <f>HYPERLINK("https://springer.com/11015")</f>
        <v>https://springer.com/11015</v>
      </c>
      <c r="D22" s="2" t="s">
        <v>59</v>
      </c>
    </row>
    <row r="23" spans="1:4" ht="12.75" customHeight="1" x14ac:dyDescent="0.3">
      <c r="A23" s="2" t="s">
        <v>60</v>
      </c>
      <c r="B23" s="2" t="s">
        <v>6</v>
      </c>
      <c r="C23" s="3" t="str">
        <f>HYPERLINK("https://springer.com/11018")</f>
        <v>https://springer.com/11018</v>
      </c>
      <c r="D23" s="2" t="s">
        <v>61</v>
      </c>
    </row>
    <row r="24" spans="1:4" ht="12.75" customHeight="1" x14ac:dyDescent="0.3">
      <c r="A24" s="2" t="s">
        <v>62</v>
      </c>
      <c r="B24" s="2" t="s">
        <v>23</v>
      </c>
      <c r="C24" s="3" t="str">
        <f>HYPERLINK("https://springer.com/11029")</f>
        <v>https://springer.com/11029</v>
      </c>
      <c r="D24" s="2" t="s">
        <v>63</v>
      </c>
    </row>
    <row r="25" spans="1:4" ht="12.75" customHeight="1" x14ac:dyDescent="0.3">
      <c r="A25" s="2" t="s">
        <v>64</v>
      </c>
      <c r="B25" s="2" t="s">
        <v>23</v>
      </c>
      <c r="C25" s="3" t="str">
        <f>HYPERLINK("https://springer.com/11041")</f>
        <v>https://springer.com/11041</v>
      </c>
      <c r="D25" s="2" t="s">
        <v>65</v>
      </c>
    </row>
    <row r="26" spans="1:4" ht="12.75" customHeight="1" x14ac:dyDescent="0.3">
      <c r="A26" s="2" t="s">
        <v>66</v>
      </c>
      <c r="B26" s="2" t="s">
        <v>67</v>
      </c>
      <c r="C26" s="3" t="str">
        <f>HYPERLINK("https://springer.com/11094")</f>
        <v>https://springer.com/11094</v>
      </c>
      <c r="D26" s="2" t="s">
        <v>68</v>
      </c>
    </row>
    <row r="27" spans="1:4" ht="12.75" customHeight="1" x14ac:dyDescent="0.3">
      <c r="A27" s="2" t="s">
        <v>69</v>
      </c>
      <c r="B27" s="2" t="s">
        <v>6</v>
      </c>
      <c r="C27" s="3" t="str">
        <f>HYPERLINK("https://springer.com/11141")</f>
        <v>https://springer.com/11141</v>
      </c>
      <c r="D27" s="2" t="s">
        <v>70</v>
      </c>
    </row>
    <row r="28" spans="1:4" ht="12.75" customHeight="1" x14ac:dyDescent="0.3">
      <c r="A28" s="2" t="s">
        <v>71</v>
      </c>
      <c r="B28" s="2" t="s">
        <v>23</v>
      </c>
      <c r="C28" s="3" t="str">
        <f>HYPERLINK("https://springer.com/11148")</f>
        <v>https://springer.com/11148</v>
      </c>
      <c r="D28" s="2" t="s">
        <v>72</v>
      </c>
    </row>
    <row r="29" spans="1:4" ht="12.75" customHeight="1" x14ac:dyDescent="0.3">
      <c r="A29" s="2" t="s">
        <v>73</v>
      </c>
      <c r="B29" s="2" t="s">
        <v>22</v>
      </c>
      <c r="C29" s="3" t="str">
        <f>HYPERLINK("https://springer.com/11172")</f>
        <v>https://springer.com/11172</v>
      </c>
      <c r="D29" s="2" t="s">
        <v>74</v>
      </c>
    </row>
    <row r="30" spans="1:4" ht="12.75" customHeight="1" x14ac:dyDescent="0.3">
      <c r="A30" s="2" t="s">
        <v>75</v>
      </c>
      <c r="B30" s="2" t="s">
        <v>9</v>
      </c>
      <c r="C30" s="3" t="str">
        <f>HYPERLINK("https://springer.com/11204")</f>
        <v>https://springer.com/11204</v>
      </c>
      <c r="D30" s="2" t="s">
        <v>76</v>
      </c>
    </row>
    <row r="31" spans="1:4" ht="12.75" customHeight="1" x14ac:dyDescent="0.3">
      <c r="A31" s="2" t="s">
        <v>77</v>
      </c>
      <c r="B31" s="2" t="s">
        <v>24</v>
      </c>
      <c r="C31" s="3" t="str">
        <f>HYPERLINK("https://springer.com/11231")</f>
        <v>https://springer.com/11231</v>
      </c>
      <c r="D31" s="2" t="s">
        <v>78</v>
      </c>
    </row>
    <row r="32" spans="1:4" ht="12.75" customHeight="1" x14ac:dyDescent="0.3">
      <c r="A32" s="2" t="s">
        <v>79</v>
      </c>
      <c r="B32" s="2" t="s">
        <v>22</v>
      </c>
      <c r="C32" s="3" t="str">
        <f>HYPERLINK("https://springer.com/11237")</f>
        <v>https://springer.com/11237</v>
      </c>
      <c r="D32" s="2" t="s">
        <v>80</v>
      </c>
    </row>
    <row r="33" spans="1:4" ht="12.75" customHeight="1" x14ac:dyDescent="0.3">
      <c r="A33" s="2" t="s">
        <v>81</v>
      </c>
      <c r="B33" s="2" t="s">
        <v>11</v>
      </c>
      <c r="C33" s="3" t="str">
        <f>HYPERLINK("https://springer.com/11298")</f>
        <v>https://springer.com/11298</v>
      </c>
      <c r="D33" s="2" t="s">
        <v>82</v>
      </c>
    </row>
    <row r="34" spans="1:4" ht="12.75" customHeight="1" x14ac:dyDescent="0.3">
      <c r="A34" s="2" t="s">
        <v>83</v>
      </c>
      <c r="B34" s="2" t="s">
        <v>5</v>
      </c>
      <c r="C34" s="3" t="str">
        <f>HYPERLINK("https://springer.com/11464")</f>
        <v>https://springer.com/11464</v>
      </c>
      <c r="D34" s="2" t="s">
        <v>84</v>
      </c>
    </row>
    <row r="35" spans="1:4" ht="12.75" customHeight="1" x14ac:dyDescent="0.3">
      <c r="A35" s="2" t="s">
        <v>85</v>
      </c>
      <c r="B35" s="2" t="s">
        <v>5</v>
      </c>
      <c r="C35" s="3" t="str">
        <f>HYPERLINK("https://springer.com/11537")</f>
        <v>https://springer.com/11537</v>
      </c>
      <c r="D35" s="2" t="s">
        <v>86</v>
      </c>
    </row>
    <row r="36" spans="1:4" ht="12.75" customHeight="1" x14ac:dyDescent="0.3">
      <c r="A36" s="2" t="s">
        <v>87</v>
      </c>
      <c r="B36" s="2" t="s">
        <v>11</v>
      </c>
      <c r="C36" s="3" t="str">
        <f>HYPERLINK("https://springer.com/11654")</f>
        <v>https://springer.com/11654</v>
      </c>
      <c r="D36" s="2" t="s">
        <v>88</v>
      </c>
    </row>
    <row r="37" spans="1:4" ht="12.75" customHeight="1" x14ac:dyDescent="0.3">
      <c r="A37" s="2" t="s">
        <v>89</v>
      </c>
      <c r="B37" s="2" t="s">
        <v>23</v>
      </c>
      <c r="C37" s="3" t="str">
        <f>HYPERLINK("https://springer.com/12034")</f>
        <v>https://springer.com/12034</v>
      </c>
      <c r="D37" s="2" t="s">
        <v>90</v>
      </c>
    </row>
    <row r="38" spans="1:4" ht="12.75" customHeight="1" x14ac:dyDescent="0.3">
      <c r="A38" s="2" t="s">
        <v>91</v>
      </c>
      <c r="B38" s="2" t="s">
        <v>6</v>
      </c>
      <c r="C38" s="3" t="str">
        <f>HYPERLINK("https://springer.com/12036")</f>
        <v>https://springer.com/12036</v>
      </c>
      <c r="D38" s="2" t="s">
        <v>92</v>
      </c>
    </row>
    <row r="39" spans="1:4" ht="12.75" customHeight="1" x14ac:dyDescent="0.3">
      <c r="A39" s="2" t="s">
        <v>93</v>
      </c>
      <c r="B39" s="2" t="s">
        <v>4</v>
      </c>
      <c r="C39" s="3" t="str">
        <f>HYPERLINK("https://springer.com/12038")</f>
        <v>https://springer.com/12038</v>
      </c>
      <c r="D39" s="2" t="s">
        <v>94</v>
      </c>
    </row>
    <row r="40" spans="1:4" ht="12.75" customHeight="1" x14ac:dyDescent="0.3">
      <c r="A40" s="2" t="s">
        <v>95</v>
      </c>
      <c r="B40" s="2" t="s">
        <v>22</v>
      </c>
      <c r="C40" s="3" t="str">
        <f>HYPERLINK("https://springer.com/12039")</f>
        <v>https://springer.com/12039</v>
      </c>
      <c r="D40" s="2" t="s">
        <v>96</v>
      </c>
    </row>
    <row r="41" spans="1:4" ht="12.75" customHeight="1" x14ac:dyDescent="0.3">
      <c r="A41" s="2" t="s">
        <v>97</v>
      </c>
      <c r="B41" s="2" t="s">
        <v>8</v>
      </c>
      <c r="C41" s="3" t="str">
        <f>HYPERLINK("https://springer.com/12040")</f>
        <v>https://springer.com/12040</v>
      </c>
      <c r="D41" s="2" t="s">
        <v>98</v>
      </c>
    </row>
    <row r="42" spans="1:4" ht="12.75" customHeight="1" x14ac:dyDescent="0.3">
      <c r="A42" s="2" t="s">
        <v>99</v>
      </c>
      <c r="B42" s="2" t="s">
        <v>4</v>
      </c>
      <c r="C42" s="3" t="str">
        <f>HYPERLINK("https://springer.com/12041")</f>
        <v>https://springer.com/12041</v>
      </c>
      <c r="D42" s="2" t="s">
        <v>100</v>
      </c>
    </row>
    <row r="43" spans="1:4" ht="12.75" customHeight="1" x14ac:dyDescent="0.3">
      <c r="A43" s="2" t="s">
        <v>101</v>
      </c>
      <c r="B43" s="2" t="s">
        <v>6</v>
      </c>
      <c r="C43" s="3" t="str">
        <f>HYPERLINK("https://springer.com/12043")</f>
        <v>https://springer.com/12043</v>
      </c>
      <c r="D43" s="2" t="s">
        <v>102</v>
      </c>
    </row>
    <row r="44" spans="1:4" ht="12.75" customHeight="1" x14ac:dyDescent="0.3">
      <c r="A44" s="2" t="s">
        <v>103</v>
      </c>
      <c r="B44" s="2" t="s">
        <v>5</v>
      </c>
      <c r="C44" s="3" t="str">
        <f>HYPERLINK("https://springer.com/12044")</f>
        <v>https://springer.com/12044</v>
      </c>
      <c r="D44" s="2" t="s">
        <v>104</v>
      </c>
    </row>
    <row r="45" spans="1:4" ht="12.75" customHeight="1" x14ac:dyDescent="0.3">
      <c r="A45" s="2" t="s">
        <v>105</v>
      </c>
      <c r="B45" s="2" t="s">
        <v>27</v>
      </c>
      <c r="C45" s="3" t="str">
        <f>HYPERLINK("https://springer.com/12045")</f>
        <v>https://springer.com/12045</v>
      </c>
      <c r="D45" s="2" t="s">
        <v>106</v>
      </c>
    </row>
    <row r="46" spans="1:4" ht="12.75" customHeight="1" x14ac:dyDescent="0.3">
      <c r="A46" s="2" t="s">
        <v>107</v>
      </c>
      <c r="B46" s="2" t="s">
        <v>9</v>
      </c>
      <c r="C46" s="3" t="str">
        <f>HYPERLINK("https://springer.com/12046")</f>
        <v>https://springer.com/12046</v>
      </c>
      <c r="D46" s="2" t="s">
        <v>108</v>
      </c>
    </row>
    <row r="47" spans="1:4" ht="12.75" customHeight="1" x14ac:dyDescent="0.3">
      <c r="A47" s="2" t="s">
        <v>109</v>
      </c>
      <c r="B47" s="2" t="s">
        <v>9</v>
      </c>
      <c r="C47" s="3" t="str">
        <f>HYPERLINK("https://springer.com/12206")</f>
        <v>https://springer.com/12206</v>
      </c>
      <c r="D47" s="2" t="s">
        <v>110</v>
      </c>
    </row>
    <row r="48" spans="1:4" ht="12.75" customHeight="1" x14ac:dyDescent="0.3">
      <c r="A48" s="2" t="s">
        <v>111</v>
      </c>
      <c r="B48" s="2" t="s">
        <v>11</v>
      </c>
      <c r="C48" s="3" t="str">
        <f>HYPERLINK("https://springer.com/12312")</f>
        <v>https://springer.com/12312</v>
      </c>
      <c r="D48" s="2" t="s">
        <v>112</v>
      </c>
    </row>
    <row r="49" spans="1:4" ht="12.75" customHeight="1" x14ac:dyDescent="0.3">
      <c r="A49" s="2" t="s">
        <v>113</v>
      </c>
      <c r="B49" s="2" t="s">
        <v>9</v>
      </c>
      <c r="C49" s="3" t="str">
        <f>HYPERLINK("https://springer.com/12555")</f>
        <v>https://springer.com/12555</v>
      </c>
      <c r="D49" s="2" t="s">
        <v>114</v>
      </c>
    </row>
    <row r="50" spans="1:4" ht="12.75" customHeight="1" x14ac:dyDescent="0.3">
      <c r="A50" s="2" t="s">
        <v>115</v>
      </c>
      <c r="B50" s="2" t="s">
        <v>11</v>
      </c>
      <c r="C50" s="3" t="str">
        <f>HYPERLINK("https://springer.com/12634")</f>
        <v>https://springer.com/12634</v>
      </c>
      <c r="D50" s="2" t="s">
        <v>116</v>
      </c>
    </row>
    <row r="51" spans="1:4" ht="12.75" customHeight="1" x14ac:dyDescent="0.3">
      <c r="A51" s="2" t="s">
        <v>117</v>
      </c>
      <c r="B51" s="2" t="s">
        <v>5</v>
      </c>
      <c r="C51" s="3" t="str">
        <f>HYPERLINK("https://springer.com/13226")</f>
        <v>https://springer.com/13226</v>
      </c>
      <c r="D51" s="2" t="s">
        <v>118</v>
      </c>
    </row>
    <row r="52" spans="1:4" ht="12.75" customHeight="1" x14ac:dyDescent="0.3">
      <c r="A52" s="2" t="s">
        <v>119</v>
      </c>
      <c r="B52" s="2" t="s">
        <v>13</v>
      </c>
      <c r="C52" s="3" t="str">
        <f>HYPERLINK("https://springer.com/13279")</f>
        <v>https://springer.com/13279</v>
      </c>
      <c r="D52" s="2" t="s">
        <v>120</v>
      </c>
    </row>
    <row r="53" spans="1:4" ht="12.75" customHeight="1" x14ac:dyDescent="0.3">
      <c r="A53" s="2" t="s">
        <v>121</v>
      </c>
      <c r="B53" s="2" t="s">
        <v>11</v>
      </c>
      <c r="C53" s="3" t="str">
        <f>HYPERLINK("https://springer.com/15002")</f>
        <v>https://springer.com/15002</v>
      </c>
      <c r="D53" s="2" t="s">
        <v>122</v>
      </c>
    </row>
    <row r="54" spans="1:4" ht="12.75" customHeight="1" x14ac:dyDescent="0.3">
      <c r="A54" s="2" t="s">
        <v>123</v>
      </c>
      <c r="B54" s="2" t="s">
        <v>11</v>
      </c>
      <c r="C54" s="3" t="str">
        <f>HYPERLINK("https://springer.com/15004")</f>
        <v>https://springer.com/15004</v>
      </c>
      <c r="D54" s="2" t="s">
        <v>124</v>
      </c>
    </row>
    <row r="55" spans="1:4" ht="12.75" customHeight="1" x14ac:dyDescent="0.3">
      <c r="A55" s="2" t="s">
        <v>125</v>
      </c>
      <c r="B55" s="2" t="s">
        <v>11</v>
      </c>
      <c r="C55" s="3" t="str">
        <f>HYPERLINK("https://springer.com/15005")</f>
        <v>https://springer.com/15005</v>
      </c>
      <c r="D55" s="2" t="s">
        <v>126</v>
      </c>
    </row>
    <row r="56" spans="1:4" ht="12.75" customHeight="1" x14ac:dyDescent="0.3">
      <c r="A56" s="2" t="s">
        <v>127</v>
      </c>
      <c r="B56" s="2" t="s">
        <v>11</v>
      </c>
      <c r="C56" s="3" t="str">
        <f>HYPERLINK("https://springer.com/15006")</f>
        <v>https://springer.com/15006</v>
      </c>
      <c r="D56" s="2" t="s">
        <v>128</v>
      </c>
    </row>
    <row r="57" spans="1:4" ht="12.75" customHeight="1" x14ac:dyDescent="0.3">
      <c r="A57" s="2" t="s">
        <v>129</v>
      </c>
      <c r="B57" s="2" t="s">
        <v>11</v>
      </c>
      <c r="C57" s="3" t="str">
        <f>HYPERLINK("https://springer.com/15007")</f>
        <v>https://springer.com/15007</v>
      </c>
      <c r="D57" s="2" t="s">
        <v>130</v>
      </c>
    </row>
    <row r="58" spans="1:4" ht="12.75" customHeight="1" x14ac:dyDescent="0.3">
      <c r="A58" s="2" t="s">
        <v>131</v>
      </c>
      <c r="B58" s="2" t="s">
        <v>11</v>
      </c>
      <c r="C58" s="3" t="str">
        <f>HYPERLINK("https://springer.com/15009")</f>
        <v>https://springer.com/15009</v>
      </c>
      <c r="D58" s="2" t="s">
        <v>132</v>
      </c>
    </row>
    <row r="59" spans="1:4" ht="12.75" customHeight="1" x14ac:dyDescent="0.3">
      <c r="A59" s="2" t="s">
        <v>133</v>
      </c>
      <c r="B59" s="2" t="s">
        <v>11</v>
      </c>
      <c r="C59" s="3" t="str">
        <f>HYPERLINK("https://springer.com/15012")</f>
        <v>https://springer.com/15012</v>
      </c>
      <c r="D59" s="2" t="s">
        <v>134</v>
      </c>
    </row>
    <row r="60" spans="1:4" ht="12.75" customHeight="1" x14ac:dyDescent="0.3">
      <c r="A60" s="2" t="s">
        <v>135</v>
      </c>
      <c r="B60" s="2" t="s">
        <v>11</v>
      </c>
      <c r="C60" s="3" t="str">
        <f>HYPERLINK("https://springer.com/15013")</f>
        <v>https://springer.com/15013</v>
      </c>
      <c r="D60" s="2" t="s">
        <v>136</v>
      </c>
    </row>
    <row r="61" spans="1:4" ht="12.75" customHeight="1" x14ac:dyDescent="0.3">
      <c r="A61" s="2" t="s">
        <v>137</v>
      </c>
      <c r="B61" s="2" t="s">
        <v>11</v>
      </c>
      <c r="C61" s="3" t="str">
        <f>HYPERLINK("https://springer.com/15014")</f>
        <v>https://springer.com/15014</v>
      </c>
      <c r="D61" s="2" t="s">
        <v>138</v>
      </c>
    </row>
    <row r="62" spans="1:4" ht="12.75" customHeight="1" x14ac:dyDescent="0.3">
      <c r="A62" s="2" t="s">
        <v>139</v>
      </c>
      <c r="B62" s="2" t="s">
        <v>11</v>
      </c>
      <c r="C62" s="3" t="str">
        <f>HYPERLINK("https://springer.com/15015")</f>
        <v>https://springer.com/15015</v>
      </c>
      <c r="D62" s="2" t="s">
        <v>140</v>
      </c>
    </row>
    <row r="63" spans="1:4" ht="12.75" customHeight="1" x14ac:dyDescent="0.3">
      <c r="A63" s="2" t="s">
        <v>141</v>
      </c>
      <c r="B63" s="2" t="s">
        <v>11</v>
      </c>
      <c r="C63" s="3" t="str">
        <f>HYPERLINK("https://springer.com/15027")</f>
        <v>https://springer.com/15027</v>
      </c>
      <c r="D63" s="2" t="s">
        <v>142</v>
      </c>
    </row>
    <row r="64" spans="1:4" ht="12.75" customHeight="1" x14ac:dyDescent="0.3">
      <c r="A64" s="2" t="s">
        <v>143</v>
      </c>
      <c r="B64" s="2" t="s">
        <v>11</v>
      </c>
      <c r="C64" s="3" t="str">
        <f>HYPERLINK("https://springer.com/15033")</f>
        <v>https://springer.com/15033</v>
      </c>
      <c r="D64" s="2" t="s">
        <v>144</v>
      </c>
    </row>
    <row r="65" spans="1:4" ht="12.75" customHeight="1" x14ac:dyDescent="0.3">
      <c r="A65" s="2" t="s">
        <v>145</v>
      </c>
      <c r="B65" s="2" t="s">
        <v>11</v>
      </c>
      <c r="C65" s="3" t="str">
        <f>HYPERLINK("https://springer.com/15034")</f>
        <v>https://springer.com/15034</v>
      </c>
      <c r="D65" s="2" t="s">
        <v>146</v>
      </c>
    </row>
    <row r="66" spans="1:4" ht="12.75" customHeight="1" x14ac:dyDescent="0.3">
      <c r="A66" s="2" t="s">
        <v>147</v>
      </c>
      <c r="B66" s="2" t="s">
        <v>11</v>
      </c>
      <c r="C66" s="3" t="str">
        <f>HYPERLINK("https://springer.com/15036")</f>
        <v>https://springer.com/15036</v>
      </c>
      <c r="D66" s="2" t="s">
        <v>148</v>
      </c>
    </row>
    <row r="67" spans="1:4" ht="12.75" customHeight="1" x14ac:dyDescent="0.3">
      <c r="A67" s="2" t="s">
        <v>149</v>
      </c>
      <c r="B67" s="2" t="s">
        <v>11</v>
      </c>
      <c r="C67" s="3" t="str">
        <f>HYPERLINK("https://springer.com/15202")</f>
        <v>https://springer.com/15202</v>
      </c>
      <c r="D67" s="2" t="s">
        <v>150</v>
      </c>
    </row>
    <row r="68" spans="1:4" ht="12.75" customHeight="1" x14ac:dyDescent="0.3">
      <c r="A68" s="2" t="s">
        <v>152</v>
      </c>
      <c r="B68" s="2" t="s">
        <v>11</v>
      </c>
      <c r="C68" s="3" t="str">
        <f>HYPERLINK("https://springer.com/40278")</f>
        <v>https://springer.com/40278</v>
      </c>
      <c r="D68" s="2" t="s">
        <v>153</v>
      </c>
    </row>
    <row r="69" spans="1:4" ht="12.75" customHeight="1" x14ac:dyDescent="0.3">
      <c r="A69" s="2" t="s">
        <v>154</v>
      </c>
      <c r="B69" s="2" t="s">
        <v>45</v>
      </c>
      <c r="C69" s="3" t="str">
        <f>HYPERLINK("https://springer.com/41268")</f>
        <v>https://springer.com/41268</v>
      </c>
      <c r="D69" s="2" t="s">
        <v>155</v>
      </c>
    </row>
    <row r="70" spans="1:4" ht="12.75" customHeight="1" x14ac:dyDescent="0.3">
      <c r="A70" s="2" t="s">
        <v>156</v>
      </c>
      <c r="B70" s="2" t="s">
        <v>28</v>
      </c>
      <c r="C70" s="3" t="str">
        <f>HYPERLINK("https://springer.com/41301")</f>
        <v>https://springer.com/41301</v>
      </c>
      <c r="D70" s="2" t="s">
        <v>157</v>
      </c>
    </row>
    <row r="71" spans="1:4" ht="12.75" customHeight="1" x14ac:dyDescent="0.3">
      <c r="A71" s="2" t="s">
        <v>158</v>
      </c>
      <c r="B71" s="2" t="s">
        <v>20</v>
      </c>
      <c r="C71" s="3" t="str">
        <f>HYPERLINK("https://springer.com/41308")</f>
        <v>https://springer.com/41308</v>
      </c>
      <c r="D71" s="2" t="s">
        <v>159</v>
      </c>
    </row>
    <row r="72" spans="1:4" ht="12.75" customHeight="1" x14ac:dyDescent="0.3">
      <c r="A72" s="2" t="s">
        <v>160</v>
      </c>
      <c r="B72" s="2" t="s">
        <v>11</v>
      </c>
      <c r="C72" s="3" t="str">
        <f>HYPERLINK("https://springer.com/41906")</f>
        <v>https://springer.com/41906</v>
      </c>
      <c r="D72" s="2" t="s">
        <v>161</v>
      </c>
    </row>
    <row r="73" spans="1:4" ht="12.75" customHeight="1" x14ac:dyDescent="0.3">
      <c r="A73" s="2" t="s">
        <v>162</v>
      </c>
      <c r="B73" s="2" t="s">
        <v>23</v>
      </c>
      <c r="C73" s="3" t="str">
        <f>HYPERLINK("https://springer.com/43538")</f>
        <v>https://springer.com/43538</v>
      </c>
      <c r="D73" s="2" t="s">
        <v>163</v>
      </c>
    </row>
    <row r="74" spans="1:4" ht="12.75" customHeight="1" x14ac:dyDescent="0.3">
      <c r="A74" s="2" t="s">
        <v>164</v>
      </c>
      <c r="B74" s="2" t="s">
        <v>151</v>
      </c>
      <c r="C74" s="3" t="str">
        <f>HYPERLINK("https://springer.com/43539")</f>
        <v>https://springer.com/43539</v>
      </c>
      <c r="D74" s="2" t="s">
        <v>165</v>
      </c>
    </row>
    <row r="75" spans="1:4" ht="12.75" customHeight="1" x14ac:dyDescent="0.3">
      <c r="A75" s="2" t="s">
        <v>166</v>
      </c>
      <c r="B75" s="2" t="s">
        <v>11</v>
      </c>
      <c r="C75" s="3" t="str">
        <f>HYPERLINK("https://springer.com/43877")</f>
        <v>https://springer.com/43877</v>
      </c>
      <c r="D75" s="2" t="s">
        <v>167</v>
      </c>
    </row>
  </sheetData>
  <autoFilter ref="A2:D75" xr:uid="{00000000-0009-0000-0000-000000000000}"/>
  <pageMargins left="0.4" right="0.4" top="0.8" bottom="0.4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SUBS</vt:lpstr>
      <vt:lpstr>'Springer SUBS'!Druckbereich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dcterms:created xsi:type="dcterms:W3CDTF">2025-01-10T07:55:43Z</dcterms:created>
  <dcterms:modified xsi:type="dcterms:W3CDTF">2025-01-20T07:53:47Z</dcterms:modified>
</cp:coreProperties>
</file>